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05" yWindow="65401" windowWidth="23745" windowHeight="117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<sst xmlns="http://schemas.openxmlformats.org/spreadsheetml/2006/main" count="7797" uniqueCount="728">
  <si>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</si>
  <si>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</si>
  <si>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</si>
  <si>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</si>
  <si>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</si>
  <si>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</si>
  <si>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</si>
  <si>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</si>
  <si>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</si>
  <si>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</si>
  <si>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</si>
  <si>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</si>
  <si>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</si>
  <si>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</si>
  <si>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</si>
  <si>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</si>
  <si>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</si>
  <si>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</si>
  <si>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</si>
  <si>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</si>
  <si>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</si>
  <si>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</si>
  <si>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</si>
  <si>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</si>
  <si>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</si>
  <si>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</si>
  <si>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</si>
  <si>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</si>
  <si>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</si>
  <si>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</si>
  <si>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</si>
  <si>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</si>
  <si>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</si>
  <si>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</si>
  <si>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</si>
  <si>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</si>
  <si>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</si>
  <si>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</si>
  <si>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</si>
  <si>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</si>
  <si>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</si>
  <si>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</si>
  <si>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</si>
  <si>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</si>
  <si>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</si>
  <si>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</si>
  <si>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</si>
  <si>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</si>
  <si>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</si>
  <si>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</si>
  <si>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</si>
  <si>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</si>
  <si>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</si>
  <si>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</si>
  <si>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</si>
  <si>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</si>
  <si>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</si>
  <si>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</si>
  <si>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</si>
  <si>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</si>
  <si>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</si>
  <si>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</si>
  <si>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</si>
  <si>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</si>
  <si>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</si>
  <si>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</si>
  <si>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</si>
  <si>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</si>
  <si>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</si>
  <si>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</si>
  <si>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</si>
  <si>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</si>
  <si>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</si>
  <si>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</si>
  <si>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</si>
  <si>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</si>
  <si>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</si>
  <si>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</si>
  <si>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</si>
  <si>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</si>
  <si>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</si>
  <si>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</si>
  <si>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</si>
  <si>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</si>
  <si>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</si>
  <si>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</si>
  <si>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</si>
  <si>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</si>
  <si>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</si>
  <si>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</si>
  <si>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</si>
  <si>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</si>
  <si>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</si>
  <si>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</si>
  <si>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</si>
  <si>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</si>
  <si>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</si>
  <si>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</si>
  <si>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</si>
  <si>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</si>
  <si>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</si>
  <si>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</si>
  <si>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</si>
  <si>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</si>
  <si>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</si>
  <si>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</si>
  <si>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</si>
  <si>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</si>
  <si>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</si>
  <si>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</si>
  <si>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</si>
  <si>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</si>
  <si>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</si>
  <si>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</si>
  <si>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</si>
  <si>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</si>
  <si>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</si>
  <si>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</si>
  <si>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</si>
  <si>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</si>
  <si>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</si>
  <si>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</si>
  <si>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</si>
  <si>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</si>
  <si>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</si>
  <si>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</si>
  <si>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</si>
  <si>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</si>
  <si>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</si>
  <si>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</si>
  <si>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</si>
  <si>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</si>
  <si>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</si>
  <si>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</si>
  <si>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</si>
  <si>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</si>
  <si>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</si>
  <si>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</si>
  <si>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</si>
  <si>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</si>
  <si>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</si>
  <si>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</si>
  <si>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</si>
  <si>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</si>
  <si>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</si>
  <si>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</si>
  <si>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</si>
  <si>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</si>
  <si>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</si>
  <si>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</si>
  <si>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</si>
  <si>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</si>
  <si>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</si>
  <si>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</si>
  <si>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</si>
  <si>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</si>
  <si>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</si>
  <si>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</si>
  <si>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</si>
  <si>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</si>
  <si>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</si>
  <si>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</si>
  <si>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</si>
  <si>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</si>
  <si>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</si>
  <si>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</si>
  <si>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</si>
  <si>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</si>
  <si>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</si>
  <si>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</si>
  <si>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</si>
  <si>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</si>
  <si>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</si>
  <si>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</si>
  <si>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</si>
  <si>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</si>
  <si>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</si>
  <si>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</si>
  <si>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</si>
  <si>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</si>
  <si>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</si>
  <si>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</si>
  <si>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</si>
  <si>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</si>
  <si>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</si>
  <si>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</si>
  <si>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</si>
  <si>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</si>
  <si>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</si>
  <si>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</si>
  <si>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</si>
  <si>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</si>
  <si>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</si>
  <si>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</si>
  <si>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</si>
  <si>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</si>
  <si>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</si>
  <si>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</si>
  <si>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</si>
  <si>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</si>
  <si>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</si>
  <si>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</si>
  <si>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</si>
  <si>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</si>
  <si>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</si>
  <si>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</si>
  <si>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</si>
  <si>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</si>
  <si>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</si>
  <si>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</si>
  <si>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</si>
  <si>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</si>
  <si>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</si>
  <si>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</si>
  <si>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</si>
  <si>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</si>
  <si>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</si>
  <si>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</si>
  <si>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</si>
  <si>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</si>
  <si>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</si>
  <si>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</si>
  <si>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</si>
  <si>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</si>
  <si>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</si>
  <si>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</si>
  <si>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</si>
  <si>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</si>
  <si>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</si>
  <si>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</si>
  <si>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</si>
  <si>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</si>
  <si>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</si>
  <si>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</si>
  <si>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</si>
  <si>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</si>
  <si>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</si>
  <si>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</si>
  <si>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</si>
  <si>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</si>
  <si>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</si>
  <si>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</si>
  <si>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</si>
  <si>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</si>
  <si>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</si>
  <si>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</si>
  <si>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</si>
  <si>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</si>
  <si>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</si>
  <si>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</si>
  <si>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</si>
  <si>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</si>
  <si>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</si>
  <si>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</si>
  <si>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</si>
  <si>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</si>
  <si>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</si>
  <si>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</si>
  <si>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</si>
  <si>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</si>
  <si>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</si>
  <si>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</si>
  <si>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</si>
  <si>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</si>
  <si>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</si>
  <si>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</si>
  <si>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</si>
  <si>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</si>
  <si>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</si>
  <si>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</si>
  <si>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</si>
  <si>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</si>
  <si>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</si>
  <si>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</si>
  <si>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</si>
  <si>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</si>
  <si>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</si>
  <si>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</si>
  <si>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</si>
  <si>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</si>
  <si>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</si>
  <si>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</si>
  <si>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</si>
  <si>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</si>
  <si>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</si>
  <si>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</si>
  <si>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</si>
  <si>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</si>
  <si>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</si>
  <si>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</si>
  <si>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</si>
  <si>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</si>
  <si>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</si>
  <si>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</si>
  <si>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</si>
  <si>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</si>
  <si>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</si>
  <si>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</si>
  <si>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</si>
  <si>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</si>
  <si>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</si>
  <si>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</si>
  <si>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</si>
  <si>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</si>
  <si>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</si>
  <si>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</si>
  <si>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</si>
  <si>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</si>
  <si>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</si>
  <si>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</si>
  <si>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</si>
  <si>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</si>
  <si>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</si>
  <si>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</si>
  <si>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</si>
  <si>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</si>
  <si>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</si>
  <si>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</si>
  <si>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</si>
  <si>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</si>
  <si>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</si>
  <si>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</si>
  <si>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</si>
  <si>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</si>
  <si>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</si>
  <si>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</si>
  <si>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</si>
  <si>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</si>
  <si>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</si>
  <si>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</si>
  <si>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</si>
  <si>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</si>
  <si>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</si>
  <si>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</si>
  <si>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</si>
  <si>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</si>
  <si>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</si>
  <si>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</si>
  <si>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</si>
  <si>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</si>
  <si>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</si>
  <si>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</si>
  <si>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</si>
  <si>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</si>
  <si>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</si>
  <si>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</si>
  <si>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</si>
  <si>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</si>
  <si>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</si>
  <si>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</si>
  <si>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</si>
  <si>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</si>
  <si>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</si>
  <si>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</si>
  <si>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</si>
  <si>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</si>
  <si>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</si>
  <si>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</si>
  <si>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</si>
  <si>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</si>
  <si>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</si>
  <si>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</si>
  <si>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</si>
  <si>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</si>
  <si>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</si>
  <si>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</si>
  <si>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</si>
  <si>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</si>
  <si>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</si>
  <si>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</si>
  <si>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</si>
  <si>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</si>
  <si>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</si>
  <si>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</si>
  <si>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</si>
  <si>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</si>
  <si>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</si>
  <si>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</si>
  <si>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</si>
  <si>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</si>
  <si>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</si>
  <si>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</si>
  <si>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</si>
  <si>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</si>
  <si>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</si>
  <si>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</si>
  <si>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</si>
  <si>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</si>
  <si>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</si>
  <si>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</si>
  <si>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</si>
  <si>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</si>
  <si>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</si>
  <si>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</si>
  <si>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</si>
  <si>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</si>
  <si>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</si>
  <si>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</si>
  <si>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</si>
  <si>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</si>
  <si>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</si>
  <si>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</si>
  <si>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</si>
  <si>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</si>
  <si>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</si>
  <si>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</si>
  <si>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</si>
  <si>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</si>
  <si>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</si>
  <si>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</si>
  <si>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</si>
  <si>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</si>
  <si>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</si>
  <si>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</si>
  <si>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</si>
  <si>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</si>
  <si>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</si>
  <si>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</si>
  <si>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</si>
  <si>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</si>
  <si>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</si>
  <si>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</si>
  <si>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</si>
  <si>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</si>
  <si>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</si>
  <si>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</si>
  <si>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</si>
  <si>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</si>
  <si>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</si>
  <si>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</si>
  <si>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</si>
  <si>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</si>
  <si>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</si>
  <si>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</si>
  <si>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</si>
  <si>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</si>
  <si>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</si>
  <si>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</si>
  <si>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</si>
  <si>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</si>
  <si>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</si>
  <si>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</si>
  <si>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</si>
  <si>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</si>
  <si>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</si>
  <si>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</si>
  <si>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</si>
  <si>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</si>
  <si>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</si>
  <si>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</si>
  <si>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</si>
  <si>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</si>
  <si>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</si>
  <si>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</si>
  <si>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</si>
  <si>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</si>
  <si>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</si>
  <si>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</si>
  <si>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</si>
  <si>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</si>
  <si>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</si>
  <si>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</si>
  <si>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</si>
  <si>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</si>
  <si>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</si>
  <si>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</si>
  <si>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</si>
  <si>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</si>
  <si>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</si>
  <si>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</si>
  <si>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</si>
  <si>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</si>
  <si>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</si>
  <si>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</si>
  <si>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</si>
  <si>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</si>
  <si>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</si>
  <si>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</si>
  <si>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</si>
  <si>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</si>
  <si>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</si>
  <si>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</si>
  <si>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</si>
  <si>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</si>
  <si>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</si>
  <si>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</si>
  <si>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</si>
  <si>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</si>
  <si>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</si>
  <si>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</si>
  <si>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</si>
  <si>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</si>
  <si>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</si>
  <si>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</si>
  <si>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</si>
  <si>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</si>
  <si>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</si>
  <si>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</si>
  <si>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</si>
  <si>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</si>
  <si>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</si>
  <si>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</si>
  <si>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</si>
  <si>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</si>
  <si>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</si>
  <si>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</si>
  <si>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</si>
  <si>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</si>
  <si>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</si>
  <si>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</si>
  <si>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</si>
  <si>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</si>
  <si>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</si>
  <si>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</si>
  <si>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</si>
  <si>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</si>
  <si>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</si>
  <si>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</si>
  <si>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</si>
  <si>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</si>
  <si>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</si>
  <si>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</si>
  <si>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</si>
  <si>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</si>
  <si>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</si>
  <si>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</si>
  <si>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</si>
  <si>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</si>
  <si>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</si>
  <si>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</si>
  <si>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</si>
  <si>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</si>
  <si>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</si>
  <si>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</si>
  <si>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</si>
  <si>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</si>
  <si>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</si>
  <si>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</si>
  <si>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</si>
  <si>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</si>
  <si>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</si>
  <si>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</si>
  <si>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</si>
  <si>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</si>
  <si>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</si>
  <si>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</si>
  <si>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</si>
  <si>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</si>
  <si>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</si>
  <si>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</si>
  <si>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</si>
  <si>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</si>
  <si>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</si>
  <si>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</si>
  <si>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</si>
  <si>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</si>
  <si>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</si>
  <si>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</si>
  <si>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</si>
  <si>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</si>
  <si>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</si>
  <si>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</si>
  <si>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</si>
  <si>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</si>
  <si>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</si>
  <si>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</si>
  <si>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</si>
  <si>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</si>
  <si>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</si>
  <si>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</si>
  <si>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</si>
  <si>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</si>
  <si>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</si>
  <si>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</si>
  <si>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</si>
  <si>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</si>
  <si>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</si>
  <si>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</si>
  <si>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</si>
  <si>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</si>
  <si>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</si>
  <si>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</si>
  <si>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</si>
  <si>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</si>
  <si>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</si>
  <si>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</si>
  <si>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</si>
  <si>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</si>
  <si>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</si>
  <si>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</si>
  <si>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</si>
  <si>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</si>
  <si>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</si>
  <si>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</si>
  <si>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</si>
  <si>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</si>
  <si>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</si>
  <si>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</si>
  <si>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</si>
  <si>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</si>
  <si>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</si>
  <si>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</si>
  <si>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</si>
  <si>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</si>
  <si>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</si>
  <si>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</si>
  <si>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</si>
  <si>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</si>
  <si>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</si>
  <si>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</si>
  <si>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</si>
  <si>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</si>
  <si>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</si>
  <si>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</si>
  <si>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</si>
  <si>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</si>
  <si>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</si>
  <si>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</si>
  <si>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</si>
  <si>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</si>
  <si>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</si>
  <si>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</si>
  <si>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</si>
  <si>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</si>
  <si>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</si>
  <si>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</si>
  <si>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</si>
  <si>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</si>
  <si>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</si>
  <si>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</si>
  <si>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</si>
  <si>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</si>
  <si>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</si>
  <si>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</si>
  <si>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</si>
  <si>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</si>
  <si>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</si>
  <si>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</si>
  <si>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</si>
  <si>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</si>
  <si>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</si>
  <si>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</si>
  <si>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</si>
  <si>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</si>
  <si>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</si>
  <si>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</si>
  <si>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</si>
  <si>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</si>
  <si>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</si>
  <si>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</si>
  <si>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</si>
  <si>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</si>
  <si>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</si>
  <si>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</si>
  <si>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</si>
  <si>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</si>
  <si>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</si>
  <si>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</si>
  <si>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</si>
  <si>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</si>
  <si>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</si>
  <si>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</si>
  <si>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</si>
  <si>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</si>
  <si>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</si>
  <si>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</si>
  <si>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</si>
  <si>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</si>
  <si>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</si>
  <si>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</si>
  <si>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</si>
  <si>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</si>
  <si>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</si>
  <si>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</si>
  <si>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</si>
  <si>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</si>
  <si>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</si>
  <si>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</si>
  <si>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</si>
  <si>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</si>
  <si>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</si>
  <si>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</si>
  <si>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</si>
  <si>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</si>
  <si>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</si>
  <si>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</si>
  <si>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</si>
  <si>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</si>
  <si>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</si>
  <si>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</si>
  <si>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</si>
  <si>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</si>
  <si>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</si>
  <si>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</si>
  <si>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</si>
  <si>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</si>
  <si>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</si>
  <si>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</si>
  <si>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</si>
  <si>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</si>
  <si>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</si>
  <si>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</si>
  <si>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</si>
  <si>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</si>
  <si>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</si>
  <si>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</si>
  <si>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</si>
  <si>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</si>
  <si>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</si>
  <si>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</si>
  <si>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</si>
  <si>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</si>
  <si>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</si>
  <si>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</si>
  <si>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</si>
  <si>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</si>
  <si>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</si>
  <si>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</si>
  <si>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</si>
  <si>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</si>
  <si>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</si>
  <si>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</si>
  <si>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</si>
  <si>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</si>
  <si>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</si>
  <si>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</si>
  <si>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</si>
  <si>
    <t>625048 Тюменская область город Тюмень улица Новгородская д.10 стр.76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</si>
</sst>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91" t="e">
        <f>version</f>
        <v>#NAME?</v>
      </c>
      <c r="H3" s="192"/>
      <c r="M3" s="28" t="s">
        <v>120</v>
      </c>
      <c r="N3" s="1">
        <f>N2-1</f>
        <v>2020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491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727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727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725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726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726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721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M48" sqref="M4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2021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Год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5393.7150025</v>
      </c>
      <c r="G20" s="48">
        <f t="shared" si="0"/>
        <v>1278.2270025000003</v>
      </c>
      <c r="H20" s="48">
        <f t="shared" si="0"/>
        <v>968.7630000000001</v>
      </c>
      <c r="I20" s="48">
        <f t="shared" si="0"/>
        <v>0</v>
      </c>
      <c r="J20" s="48">
        <f t="shared" si="0"/>
        <v>309.46400250000005</v>
      </c>
      <c r="K20" s="48">
        <f t="shared" si="0"/>
        <v>0</v>
      </c>
      <c r="L20" s="48">
        <f t="shared" si="0"/>
        <v>4115.488</v>
      </c>
      <c r="M20" s="48">
        <f t="shared" si="0"/>
        <v>3234.7340000000004</v>
      </c>
      <c r="N20" s="48">
        <f t="shared" si="0"/>
        <v>0</v>
      </c>
      <c r="O20" s="48">
        <f t="shared" si="0"/>
        <v>880.7540000000001</v>
      </c>
      <c r="P20" s="48">
        <f t="shared" si="0"/>
        <v>0</v>
      </c>
      <c r="Q20" s="48">
        <f>IF(G20=0,0,T20/G20)</f>
        <v>2.4555829085990335</v>
      </c>
      <c r="R20" s="48">
        <f>IF(L20=0,0,U20/L20)</f>
        <v>2.5872441270318367</v>
      </c>
      <c r="S20" s="48">
        <f>SUM(S21:S24)</f>
        <v>13786.564538518776</v>
      </c>
      <c r="T20" s="48">
        <f>SUM(T21:T24)</f>
        <v>3138.7923806487747</v>
      </c>
      <c r="U20" s="48">
        <f>SUM(U21:U24)</f>
        <v>10647.77215787</v>
      </c>
      <c r="V20" s="48">
        <f>SUM(V21:V24)</f>
        <v>0</v>
      </c>
      <c r="W20" s="131">
        <f>SUM(W21:W24)</f>
        <v>13786.564538518776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722</v>
      </c>
      <c r="D22" s="144" t="s">
        <v>723</v>
      </c>
      <c r="E22" s="58" t="s">
        <v>282</v>
      </c>
      <c r="F22" s="48">
        <f>G22+L22</f>
        <v>5205.7460025</v>
      </c>
      <c r="G22" s="48">
        <f>H22+I22+J22+K22</f>
        <v>1206.2270025000003</v>
      </c>
      <c r="H22" s="56">
        <v>952.3610000000001</v>
      </c>
      <c r="I22" s="56">
        <v>0</v>
      </c>
      <c r="J22" s="56">
        <v>253.86600250000004</v>
      </c>
      <c r="K22" s="56">
        <v>0</v>
      </c>
      <c r="L22" s="48">
        <f>M22+N22+O22+P22</f>
        <v>3999.5190000000002</v>
      </c>
      <c r="M22" s="56">
        <v>3234.7340000000004</v>
      </c>
      <c r="N22" s="56">
        <v>0</v>
      </c>
      <c r="O22" s="56">
        <v>764.7850000000001</v>
      </c>
      <c r="P22" s="56">
        <v>0</v>
      </c>
      <c r="Q22" s="56">
        <v>2.4424597688184932</v>
      </c>
      <c r="R22" s="56">
        <v>2.5891867268314015</v>
      </c>
      <c r="S22" s="48">
        <f>T22+U22</f>
        <v>13301.662434178776</v>
      </c>
      <c r="T22" s="56">
        <v>2946.160925668775</v>
      </c>
      <c r="U22" s="56">
        <v>10355.50150851</v>
      </c>
      <c r="V22" s="56"/>
      <c r="W22" s="57">
        <f>S22-V22</f>
        <v>13301.662434178776</v>
      </c>
      <c r="X22" s="143"/>
    </row>
    <row r="23" spans="3:24" ht="30" customHeight="1">
      <c r="C23" s="151" t="s">
        <v>722</v>
      </c>
      <c r="D23" s="144" t="s">
        <v>724</v>
      </c>
      <c r="E23" s="58" t="s">
        <v>301</v>
      </c>
      <c r="F23" s="48">
        <f>G23+L23</f>
        <v>187.969</v>
      </c>
      <c r="G23" s="48">
        <f>H23+I23+J23+K23</f>
        <v>72</v>
      </c>
      <c r="H23" s="56">
        <v>16.402</v>
      </c>
      <c r="I23" s="56">
        <v>0</v>
      </c>
      <c r="J23" s="56">
        <v>55.598</v>
      </c>
      <c r="K23" s="56">
        <v>0</v>
      </c>
      <c r="L23" s="48">
        <f>M23+N23+O23+P23</f>
        <v>115.969</v>
      </c>
      <c r="M23" s="56">
        <v>0</v>
      </c>
      <c r="N23" s="56">
        <v>0</v>
      </c>
      <c r="O23" s="56">
        <v>115.969</v>
      </c>
      <c r="P23" s="56">
        <v>0</v>
      </c>
      <c r="Q23" s="56">
        <v>2.6756226818529063</v>
      </c>
      <c r="R23" s="56">
        <v>2.5202480780208503</v>
      </c>
      <c r="S23" s="48">
        <f>T23+U23</f>
        <v>484.90210434</v>
      </c>
      <c r="T23" s="56">
        <v>192.63145498</v>
      </c>
      <c r="U23" s="56">
        <v>292.27064936</v>
      </c>
      <c r="V23" s="56"/>
      <c r="W23" s="57">
        <f>S23-V23</f>
        <v>484.90210434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2022-02-07T08:17:51Z</cp:lastPrinted>
  <dcterms:created xsi:type="dcterms:W3CDTF">2009-01-25T23:42:29Z</dcterms:created>
  <dcterms:modified xsi:type="dcterms:W3CDTF">2022-02-07T10:16:13Z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